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Calculation" sheetId="1" r:id="rId1"/>
    <sheet name="Exampel" sheetId="2" r:id="rId2"/>
  </sheets>
  <definedNames/>
  <calcPr fullCalcOnLoad="1"/>
</workbook>
</file>

<file path=xl/sharedStrings.xml><?xml version="1.0" encoding="utf-8"?>
<sst xmlns="http://schemas.openxmlformats.org/spreadsheetml/2006/main" count="114" uniqueCount="48">
  <si>
    <t>acc</t>
  </si>
  <si>
    <t>Acc</t>
  </si>
  <si>
    <t>sträcka</t>
  </si>
  <si>
    <t>Tid</t>
  </si>
  <si>
    <t>m/s</t>
  </si>
  <si>
    <r>
      <t>m/s</t>
    </r>
    <r>
      <rPr>
        <vertAlign val="superscript"/>
        <sz val="10"/>
        <rFont val="Arial"/>
        <family val="2"/>
      </rPr>
      <t>2</t>
    </r>
  </si>
  <si>
    <t>mm</t>
  </si>
  <si>
    <t>retard</t>
  </si>
  <si>
    <t>konstant</t>
  </si>
  <si>
    <t>tid</t>
  </si>
  <si>
    <t>konst</t>
  </si>
  <si>
    <t>Max hast</t>
  </si>
  <si>
    <t>Sparad tid</t>
  </si>
  <si>
    <t>X +</t>
  </si>
  <si>
    <t>2006-12-03 J Hj Version 1</t>
  </si>
  <si>
    <t>Y +</t>
  </si>
  <si>
    <t>Calculation of cycle time</t>
  </si>
  <si>
    <t>Project:</t>
  </si>
  <si>
    <t>Customer:</t>
  </si>
  <si>
    <t>Date:</t>
  </si>
  <si>
    <t>Axis</t>
  </si>
  <si>
    <t>N.o</t>
  </si>
  <si>
    <t>Speed</t>
  </si>
  <si>
    <t>Deceleration</t>
  </si>
  <si>
    <t>Distance</t>
  </si>
  <si>
    <t>Time</t>
  </si>
  <si>
    <t>stroke</t>
  </si>
  <si>
    <t>(not included</t>
  </si>
  <si>
    <t>in total time)</t>
  </si>
  <si>
    <t>Grip</t>
  </si>
  <si>
    <t>Loose</t>
  </si>
  <si>
    <t>Tilt +</t>
  </si>
  <si>
    <t>Tilt -</t>
  </si>
  <si>
    <t>Rotate +</t>
  </si>
  <si>
    <t>Rotate -</t>
  </si>
  <si>
    <t>Waiting</t>
  </si>
  <si>
    <t>Cycle time:</t>
  </si>
  <si>
    <t xml:space="preserve">  Exampel</t>
  </si>
  <si>
    <t>Reduced</t>
  </si>
  <si>
    <t>in calc.)</t>
  </si>
  <si>
    <t>sec</t>
  </si>
  <si>
    <t>At the same time as movement N.o 2</t>
  </si>
  <si>
    <t>Tilt</t>
  </si>
  <si>
    <t>etc</t>
  </si>
  <si>
    <t xml:space="preserve">  Thomson</t>
  </si>
  <si>
    <t xml:space="preserve">  2006-12-05  J.Hj</t>
  </si>
  <si>
    <t>2009-12-28 J Hj Version 3</t>
  </si>
  <si>
    <t>Reduced stroke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</si>
</sst>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"/>
    <numFmt numFmtId="165" formatCode="0.00000"/>
    <numFmt numFmtId="166" formatCode="0.0000"/>
    <numFmt numFmtId="167" formatCode="0.000"/>
  </numFmts>
  <fonts count="12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 applyProtection="1">
      <alignment horizontal="center"/>
      <protection locked="0"/>
    </xf>
    <xf numFmtId="2" fontId="11" fillId="2" borderId="0" xfId="0" applyNumberFormat="1" applyFont="1" applyFill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1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47625</xdr:rowOff>
    </xdr:from>
    <xdr:to>
      <xdr:col>7</xdr:col>
      <xdr:colOff>647700</xdr:colOff>
      <xdr:row>4</xdr:row>
      <xdr:rowOff>85725</xdr:rowOff>
    </xdr:to>
    <xdr:pic>
      <xdr:nvPicPr>
        <xdr:cNvPr id="1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1"/>
        <a:srcRect l="66419" t="34582" r="7781" b="26600"/>
        <a:stretch>
          <a:fillRect/>
        </a:stretch>
      </xdr:blipFill>
      <xdr:spPr>
        <a:xfrm>
          <a:off x="2867025" y="304800"/>
          <a:ext cx="2019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13</xdr:row>
      <xdr:rowOff>0</xdr:rowOff>
    </xdr:from>
    <xdr:to>
      <xdr:col>7</xdr:col>
      <xdr:colOff>647700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42900" y="2200275"/>
          <a:ext cx="45434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7</xdr:row>
      <xdr:rowOff>47625</xdr:rowOff>
    </xdr:from>
    <xdr:to>
      <xdr:col>0</xdr:col>
      <xdr:colOff>333375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333375" y="1276350"/>
          <a:ext cx="0" cy="9334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9</xdr:row>
      <xdr:rowOff>152400</xdr:rowOff>
    </xdr:from>
    <xdr:to>
      <xdr:col>1</xdr:col>
      <xdr:colOff>142875</xdr:colOff>
      <xdr:row>13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333375" y="1704975"/>
          <a:ext cx="419100" cy="5143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152400</xdr:rowOff>
    </xdr:from>
    <xdr:to>
      <xdr:col>3</xdr:col>
      <xdr:colOff>304800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752475" y="1704975"/>
          <a:ext cx="10477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9</xdr:row>
      <xdr:rowOff>152400</xdr:rowOff>
    </xdr:from>
    <xdr:to>
      <xdr:col>4</xdr:col>
      <xdr:colOff>314325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1704975"/>
          <a:ext cx="638175" cy="495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7</xdr:row>
      <xdr:rowOff>57150</xdr:rowOff>
    </xdr:from>
    <xdr:to>
      <xdr:col>4</xdr:col>
      <xdr:colOff>419100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000250" y="1285875"/>
          <a:ext cx="523875" cy="9144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66675</xdr:rowOff>
    </xdr:from>
    <xdr:to>
      <xdr:col>5</xdr:col>
      <xdr:colOff>228600</xdr:colOff>
      <xdr:row>7</xdr:row>
      <xdr:rowOff>66675</xdr:rowOff>
    </xdr:to>
    <xdr:sp>
      <xdr:nvSpPr>
        <xdr:cNvPr id="7" name="Line 7"/>
        <xdr:cNvSpPr>
          <a:spLocks/>
        </xdr:cNvSpPr>
      </xdr:nvSpPr>
      <xdr:spPr>
        <a:xfrm>
          <a:off x="2524125" y="1295400"/>
          <a:ext cx="561975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</xdr:row>
      <xdr:rowOff>66675</xdr:rowOff>
    </xdr:from>
    <xdr:to>
      <xdr:col>6</xdr:col>
      <xdr:colOff>257175</xdr:colOff>
      <xdr:row>12</xdr:row>
      <xdr:rowOff>152400</xdr:rowOff>
    </xdr:to>
    <xdr:sp>
      <xdr:nvSpPr>
        <xdr:cNvPr id="8" name="Line 8"/>
        <xdr:cNvSpPr>
          <a:spLocks/>
        </xdr:cNvSpPr>
      </xdr:nvSpPr>
      <xdr:spPr>
        <a:xfrm>
          <a:off x="3067050" y="1295400"/>
          <a:ext cx="657225" cy="8953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10</xdr:row>
      <xdr:rowOff>38100</xdr:rowOff>
    </xdr:from>
    <xdr:to>
      <xdr:col>2</xdr:col>
      <xdr:colOff>295275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 flipH="1" flipV="1">
          <a:off x="1076325" y="1752600"/>
          <a:ext cx="1047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57150</xdr:rowOff>
    </xdr:from>
    <xdr:to>
      <xdr:col>3</xdr:col>
      <xdr:colOff>276225</xdr:colOff>
      <xdr:row>17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628650" y="1933575"/>
          <a:ext cx="11430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10</xdr:row>
      <xdr:rowOff>114300</xdr:rowOff>
    </xdr:from>
    <xdr:to>
      <xdr:col>4</xdr:col>
      <xdr:colOff>561975</xdr:colOff>
      <xdr:row>17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2419350" y="1828800"/>
          <a:ext cx="2476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123825</xdr:rowOff>
    </xdr:from>
    <xdr:to>
      <xdr:col>4</xdr:col>
      <xdr:colOff>552450</xdr:colOff>
      <xdr:row>12</xdr:row>
      <xdr:rowOff>9525</xdr:rowOff>
    </xdr:to>
    <xdr:sp>
      <xdr:nvSpPr>
        <xdr:cNvPr id="12" name="Line 13"/>
        <xdr:cNvSpPr>
          <a:spLocks/>
        </xdr:cNvSpPr>
      </xdr:nvSpPr>
      <xdr:spPr>
        <a:xfrm flipH="1">
          <a:off x="2295525" y="1838325"/>
          <a:ext cx="361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123825</xdr:rowOff>
    </xdr:from>
    <xdr:to>
      <xdr:col>4</xdr:col>
      <xdr:colOff>304800</xdr:colOff>
      <xdr:row>13</xdr:row>
      <xdr:rowOff>123825</xdr:rowOff>
    </xdr:to>
    <xdr:sp>
      <xdr:nvSpPr>
        <xdr:cNvPr id="13" name="Line 14"/>
        <xdr:cNvSpPr>
          <a:spLocks/>
        </xdr:cNvSpPr>
      </xdr:nvSpPr>
      <xdr:spPr>
        <a:xfrm>
          <a:off x="2009775" y="23241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13</xdr:row>
      <xdr:rowOff>57150</xdr:rowOff>
    </xdr:from>
    <xdr:to>
      <xdr:col>3</xdr:col>
      <xdr:colOff>523875</xdr:colOff>
      <xdr:row>14</xdr:row>
      <xdr:rowOff>38100</xdr:rowOff>
    </xdr:to>
    <xdr:sp>
      <xdr:nvSpPr>
        <xdr:cNvPr id="14" name="Line 15"/>
        <xdr:cNvSpPr>
          <a:spLocks/>
        </xdr:cNvSpPr>
      </xdr:nvSpPr>
      <xdr:spPr>
        <a:xfrm>
          <a:off x="2019300" y="22574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13</xdr:row>
      <xdr:rowOff>47625</xdr:rowOff>
    </xdr:from>
    <xdr:to>
      <xdr:col>4</xdr:col>
      <xdr:colOff>295275</xdr:colOff>
      <xdr:row>15</xdr:row>
      <xdr:rowOff>85725</xdr:rowOff>
    </xdr:to>
    <xdr:sp>
      <xdr:nvSpPr>
        <xdr:cNvPr id="15" name="Line 16"/>
        <xdr:cNvSpPr>
          <a:spLocks/>
        </xdr:cNvSpPr>
      </xdr:nvSpPr>
      <xdr:spPr>
        <a:xfrm>
          <a:off x="2400300" y="22479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12</xdr:row>
      <xdr:rowOff>114300</xdr:rowOff>
    </xdr:from>
    <xdr:to>
      <xdr:col>7</xdr:col>
      <xdr:colOff>114300</xdr:colOff>
      <xdr:row>13</xdr:row>
      <xdr:rowOff>47625</xdr:rowOff>
    </xdr:to>
    <xdr:sp>
      <xdr:nvSpPr>
        <xdr:cNvPr id="16" name="Rectangle 18"/>
        <xdr:cNvSpPr>
          <a:spLocks/>
        </xdr:cNvSpPr>
      </xdr:nvSpPr>
      <xdr:spPr>
        <a:xfrm>
          <a:off x="3743325" y="2152650"/>
          <a:ext cx="609600" cy="95250"/>
        </a:xfrm>
        <a:prstGeom prst="rect">
          <a:avLst/>
        </a:prstGeom>
        <a:solidFill>
          <a:srgbClr val="FF99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9</xdr:row>
      <xdr:rowOff>28575</xdr:rowOff>
    </xdr:from>
    <xdr:to>
      <xdr:col>6</xdr:col>
      <xdr:colOff>438150</xdr:colOff>
      <xdr:row>12</xdr:row>
      <xdr:rowOff>123825</xdr:rowOff>
    </xdr:to>
    <xdr:sp>
      <xdr:nvSpPr>
        <xdr:cNvPr id="17" name="Line 19"/>
        <xdr:cNvSpPr>
          <a:spLocks/>
        </xdr:cNvSpPr>
      </xdr:nvSpPr>
      <xdr:spPr>
        <a:xfrm>
          <a:off x="3810000" y="1581150"/>
          <a:ext cx="952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13</xdr:row>
      <xdr:rowOff>85725</xdr:rowOff>
    </xdr:from>
    <xdr:to>
      <xdr:col>7</xdr:col>
      <xdr:colOff>114300</xdr:colOff>
      <xdr:row>33</xdr:row>
      <xdr:rowOff>0</xdr:rowOff>
    </xdr:to>
    <xdr:sp>
      <xdr:nvSpPr>
        <xdr:cNvPr id="18" name="Line 20"/>
        <xdr:cNvSpPr>
          <a:spLocks/>
        </xdr:cNvSpPr>
      </xdr:nvSpPr>
      <xdr:spPr>
        <a:xfrm flipV="1">
          <a:off x="3905250" y="2286000"/>
          <a:ext cx="447675" cy="3171825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104775</xdr:rowOff>
    </xdr:from>
    <xdr:to>
      <xdr:col>5</xdr:col>
      <xdr:colOff>600075</xdr:colOff>
      <xdr:row>13</xdr:row>
      <xdr:rowOff>38100</xdr:rowOff>
    </xdr:to>
    <xdr:sp>
      <xdr:nvSpPr>
        <xdr:cNvPr id="19" name="Rectangle 21"/>
        <xdr:cNvSpPr>
          <a:spLocks/>
        </xdr:cNvSpPr>
      </xdr:nvSpPr>
      <xdr:spPr>
        <a:xfrm>
          <a:off x="2857500" y="2143125"/>
          <a:ext cx="600075" cy="952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11</xdr:row>
      <xdr:rowOff>9525</xdr:rowOff>
    </xdr:from>
    <xdr:to>
      <xdr:col>5</xdr:col>
      <xdr:colOff>342900</xdr:colOff>
      <xdr:row>12</xdr:row>
      <xdr:rowOff>152400</xdr:rowOff>
    </xdr:to>
    <xdr:sp>
      <xdr:nvSpPr>
        <xdr:cNvPr id="20" name="Line 22"/>
        <xdr:cNvSpPr>
          <a:spLocks/>
        </xdr:cNvSpPr>
      </xdr:nvSpPr>
      <xdr:spPr>
        <a:xfrm>
          <a:off x="3057525" y="1885950"/>
          <a:ext cx="142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15</xdr:row>
      <xdr:rowOff>47625</xdr:rowOff>
    </xdr:from>
    <xdr:to>
      <xdr:col>4</xdr:col>
      <xdr:colOff>276225</xdr:colOff>
      <xdr:row>15</xdr:row>
      <xdr:rowOff>47625</xdr:rowOff>
    </xdr:to>
    <xdr:sp>
      <xdr:nvSpPr>
        <xdr:cNvPr id="21" name="Line 23"/>
        <xdr:cNvSpPr>
          <a:spLocks/>
        </xdr:cNvSpPr>
      </xdr:nvSpPr>
      <xdr:spPr>
        <a:xfrm>
          <a:off x="352425" y="25717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13</xdr:row>
      <xdr:rowOff>76200</xdr:rowOff>
    </xdr:from>
    <xdr:to>
      <xdr:col>0</xdr:col>
      <xdr:colOff>323850</xdr:colOff>
      <xdr:row>15</xdr:row>
      <xdr:rowOff>123825</xdr:rowOff>
    </xdr:to>
    <xdr:sp>
      <xdr:nvSpPr>
        <xdr:cNvPr id="22" name="Line 24"/>
        <xdr:cNvSpPr>
          <a:spLocks/>
        </xdr:cNvSpPr>
      </xdr:nvSpPr>
      <xdr:spPr>
        <a:xfrm>
          <a:off x="323850" y="22764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28575</xdr:rowOff>
    </xdr:from>
    <xdr:to>
      <xdr:col>4</xdr:col>
      <xdr:colOff>342900</xdr:colOff>
      <xdr:row>14</xdr:row>
      <xdr:rowOff>104775</xdr:rowOff>
    </xdr:to>
    <xdr:sp>
      <xdr:nvSpPr>
        <xdr:cNvPr id="23" name="Rectangle 25"/>
        <xdr:cNvSpPr>
          <a:spLocks/>
        </xdr:cNvSpPr>
      </xdr:nvSpPr>
      <xdr:spPr>
        <a:xfrm>
          <a:off x="2371725" y="2390775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133350</xdr:rowOff>
    </xdr:from>
    <xdr:to>
      <xdr:col>5</xdr:col>
      <xdr:colOff>590550</xdr:colOff>
      <xdr:row>17</xdr:row>
      <xdr:rowOff>38100</xdr:rowOff>
    </xdr:to>
    <xdr:sp>
      <xdr:nvSpPr>
        <xdr:cNvPr id="24" name="Line 17"/>
        <xdr:cNvSpPr>
          <a:spLocks/>
        </xdr:cNvSpPr>
      </xdr:nvSpPr>
      <xdr:spPr>
        <a:xfrm>
          <a:off x="2190750" y="2333625"/>
          <a:ext cx="1257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15</xdr:row>
      <xdr:rowOff>57150</xdr:rowOff>
    </xdr:from>
    <xdr:to>
      <xdr:col>5</xdr:col>
      <xdr:colOff>95250</xdr:colOff>
      <xdr:row>18</xdr:row>
      <xdr:rowOff>9525</xdr:rowOff>
    </xdr:to>
    <xdr:sp>
      <xdr:nvSpPr>
        <xdr:cNvPr id="25" name="Line 26"/>
        <xdr:cNvSpPr>
          <a:spLocks/>
        </xdr:cNvSpPr>
      </xdr:nvSpPr>
      <xdr:spPr>
        <a:xfrm>
          <a:off x="1962150" y="2581275"/>
          <a:ext cx="990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B3" sqref="B3:E3"/>
    </sheetView>
  </sheetViews>
  <sheetFormatPr defaultColWidth="9.140625" defaultRowHeight="12.75"/>
  <cols>
    <col min="2" max="2" width="4.140625" style="0" customWidth="1"/>
    <col min="5" max="5" width="11.28125" style="0" bestFit="1" customWidth="1"/>
    <col min="7" max="7" width="11.57421875" style="0" bestFit="1" customWidth="1"/>
    <col min="8" max="8" width="10.28125" style="0" bestFit="1" customWidth="1"/>
    <col min="9" max="20" width="9.140625" style="0" hidden="1" customWidth="1"/>
    <col min="21" max="21" width="2.00390625" style="0" hidden="1" customWidth="1"/>
    <col min="22" max="22" width="9.140625" style="0" hidden="1" customWidth="1"/>
    <col min="23" max="23" width="2.8515625" style="0" hidden="1" customWidth="1"/>
    <col min="24" max="16384" width="9.140625" style="0" hidden="1" customWidth="1"/>
  </cols>
  <sheetData>
    <row r="1" spans="1:6" ht="20.25">
      <c r="A1" s="7" t="s">
        <v>16</v>
      </c>
      <c r="F1" s="10" t="s">
        <v>46</v>
      </c>
    </row>
    <row r="2" ht="12.75">
      <c r="A2" s="11"/>
    </row>
    <row r="3" spans="1:5" ht="12.75">
      <c r="A3" s="2" t="s">
        <v>17</v>
      </c>
      <c r="B3" s="30"/>
      <c r="C3" s="30"/>
      <c r="D3" s="30"/>
      <c r="E3" s="30"/>
    </row>
    <row r="4" spans="1:5" ht="12.75">
      <c r="A4" s="2" t="s">
        <v>18</v>
      </c>
      <c r="B4" s="30"/>
      <c r="C4" s="30"/>
      <c r="D4" s="30"/>
      <c r="E4" s="30"/>
    </row>
    <row r="5" spans="1:5" ht="12.75">
      <c r="A5" s="2" t="s">
        <v>19</v>
      </c>
      <c r="B5" s="31"/>
      <c r="C5" s="31"/>
      <c r="D5" s="31"/>
      <c r="E5" s="31"/>
    </row>
    <row r="6" spans="1:7" ht="12.75">
      <c r="A6" s="2"/>
      <c r="B6" s="29"/>
      <c r="C6" s="29"/>
      <c r="D6" s="29"/>
      <c r="E6" s="29"/>
      <c r="G6" s="1"/>
    </row>
    <row r="7" ht="12.75">
      <c r="G7" s="1" t="s">
        <v>47</v>
      </c>
    </row>
    <row r="8" spans="1:7" ht="12.75">
      <c r="A8" s="1"/>
      <c r="B8" s="1"/>
      <c r="C8" s="1"/>
      <c r="D8" s="1"/>
      <c r="E8" s="1"/>
      <c r="F8" s="1"/>
      <c r="G8" s="1" t="s">
        <v>27</v>
      </c>
    </row>
    <row r="9" spans="1:19" ht="12.75">
      <c r="A9" s="1" t="s">
        <v>20</v>
      </c>
      <c r="B9" s="1" t="s">
        <v>21</v>
      </c>
      <c r="C9" s="1" t="s">
        <v>22</v>
      </c>
      <c r="D9" s="1" t="s">
        <v>1</v>
      </c>
      <c r="E9" s="1" t="s">
        <v>23</v>
      </c>
      <c r="F9" s="1" t="s">
        <v>24</v>
      </c>
      <c r="G9" s="1" t="s">
        <v>28</v>
      </c>
      <c r="H9" s="2" t="s">
        <v>25</v>
      </c>
      <c r="I9" s="1" t="s">
        <v>2</v>
      </c>
      <c r="J9" s="1" t="s">
        <v>2</v>
      </c>
      <c r="K9" s="1" t="s">
        <v>2</v>
      </c>
      <c r="L9" s="1" t="s">
        <v>9</v>
      </c>
      <c r="M9" s="1" t="s">
        <v>9</v>
      </c>
      <c r="N9" s="1" t="s">
        <v>3</v>
      </c>
      <c r="O9" s="1" t="s">
        <v>2</v>
      </c>
      <c r="P9" s="1" t="s">
        <v>2</v>
      </c>
      <c r="R9" s="1" t="s">
        <v>9</v>
      </c>
      <c r="S9" s="1" t="s">
        <v>9</v>
      </c>
    </row>
    <row r="10" spans="3:20" s="1" customFormat="1" ht="14.25">
      <c r="C10" s="1" t="s">
        <v>4</v>
      </c>
      <c r="D10" s="1" t="s">
        <v>5</v>
      </c>
      <c r="E10" s="1" t="s">
        <v>5</v>
      </c>
      <c r="F10" s="1" t="s">
        <v>6</v>
      </c>
      <c r="G10" s="1" t="s">
        <v>6</v>
      </c>
      <c r="H10" s="1" t="s">
        <v>40</v>
      </c>
      <c r="I10" s="1" t="s">
        <v>0</v>
      </c>
      <c r="J10" s="1" t="s">
        <v>7</v>
      </c>
      <c r="K10" s="1" t="s">
        <v>8</v>
      </c>
      <c r="L10" s="1" t="s">
        <v>0</v>
      </c>
      <c r="M10" s="1" t="s">
        <v>7</v>
      </c>
      <c r="N10" s="1" t="s">
        <v>10</v>
      </c>
      <c r="O10" s="1" t="s">
        <v>0</v>
      </c>
      <c r="P10" s="1" t="s">
        <v>7</v>
      </c>
      <c r="Q10" s="1" t="s">
        <v>11</v>
      </c>
      <c r="R10" s="1" t="s">
        <v>0</v>
      </c>
      <c r="S10" s="1" t="s">
        <v>7</v>
      </c>
      <c r="T10" t="s">
        <v>12</v>
      </c>
    </row>
    <row r="11" spans="1:23" s="1" customFormat="1" ht="12.75">
      <c r="A11" s="24"/>
      <c r="B11" s="28">
        <v>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4">
        <f>IF(OR(F11=0,G11&gt;F11),0,IF(G11&gt;(J11+IF(K11&lt;0,0,K11)),V11,IF(U11=1,V11,IF(K11&lt;0,(R11+S11),L11+M11+N11)-T11)))</f>
        <v>0</v>
      </c>
      <c r="I11" s="1" t="e">
        <f>C11^2/D11/2*1000</f>
        <v>#DIV/0!</v>
      </c>
      <c r="J11" s="1" t="e">
        <f>C11^2/E11/2*1000</f>
        <v>#DIV/0!</v>
      </c>
      <c r="K11" s="1" t="e">
        <f>F11-I11-J11</f>
        <v>#DIV/0!</v>
      </c>
      <c r="L11" s="1" t="e">
        <f>C11/D11</f>
        <v>#DIV/0!</v>
      </c>
      <c r="M11" s="1" t="e">
        <f>C11/E11</f>
        <v>#DIV/0!</v>
      </c>
      <c r="N11" s="1" t="e">
        <f>K11/C11/1000</f>
        <v>#DIV/0!</v>
      </c>
      <c r="O11" t="e">
        <f>D11*R11^2/2</f>
        <v>#DIV/0!</v>
      </c>
      <c r="P11" t="e">
        <f>E11*S11^2/2</f>
        <v>#DIV/0!</v>
      </c>
      <c r="Q11" t="e">
        <f>R11*D11</f>
        <v>#DIV/0!</v>
      </c>
      <c r="R11" t="e">
        <f>SQRT(2*F11/1000/(D11+D11^2/E11))</f>
        <v>#DIV/0!</v>
      </c>
      <c r="S11" t="e">
        <f>SQRT(2*F11/1000/(E11+E11^2/D11))</f>
        <v>#DIV/0!</v>
      </c>
      <c r="T11" t="e">
        <f>IF(G11&gt;J11,M11+(G11-J11)/1000/C11,SQRT(2*G11/1000/E11))</f>
        <v>#DIV/0!</v>
      </c>
      <c r="U11" t="e">
        <f>IF(AND(G11&gt;P11*1000,K11&lt;0),1,0)</f>
        <v>#DIV/0!</v>
      </c>
      <c r="V11" s="1" t="e">
        <f>SQRT(2*(F11-G11)/1000/D11)</f>
        <v>#DIV/0!</v>
      </c>
      <c r="W11" s="1" t="e">
        <f>IF(G11&gt;J11+K11,1,0)</f>
        <v>#DIV/0!</v>
      </c>
    </row>
    <row r="12" spans="1:23" s="1" customFormat="1" ht="12.75">
      <c r="A12" s="24"/>
      <c r="B12" s="28">
        <v>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4">
        <f aca="true" t="shared" si="0" ref="H12:H26">IF(OR(F12=0,G12&gt;F12),0,IF(G12&gt;(J12+IF(K12&lt;0,0,K12)),V12,IF(U12=1,V12,IF(K12&lt;0,(R12+S12),L12+M12+N12)-T12)))</f>
        <v>0</v>
      </c>
      <c r="I12" s="1" t="e">
        <f>C12^2/D12/2*1000</f>
        <v>#DIV/0!</v>
      </c>
      <c r="J12" s="1" t="e">
        <f>C12^2/E12/2*1000</f>
        <v>#DIV/0!</v>
      </c>
      <c r="K12" s="1" t="e">
        <f>F12-I12-J12</f>
        <v>#DIV/0!</v>
      </c>
      <c r="L12" s="1" t="e">
        <f>C12/D12</f>
        <v>#DIV/0!</v>
      </c>
      <c r="M12" s="1" t="e">
        <f>C12/E12</f>
        <v>#DIV/0!</v>
      </c>
      <c r="N12" s="1" t="e">
        <f>K12/C12/1000</f>
        <v>#DIV/0!</v>
      </c>
      <c r="O12" t="e">
        <f>D12*R12^2/2</f>
        <v>#DIV/0!</v>
      </c>
      <c r="P12" t="e">
        <f>E12*S12^2/2</f>
        <v>#DIV/0!</v>
      </c>
      <c r="Q12" t="e">
        <f>R12*D12</f>
        <v>#DIV/0!</v>
      </c>
      <c r="R12" t="e">
        <f>SQRT(2*F12/1000/(D12+D12^2/E12))</f>
        <v>#DIV/0!</v>
      </c>
      <c r="S12" t="e">
        <f>SQRT(2*F12/1000/(E12+E12^2/D12))</f>
        <v>#DIV/0!</v>
      </c>
      <c r="T12" t="e">
        <f>IF(G12&gt;J12,M12+(G12-J12)/1000/C12,SQRT(2*G12/1000/E12))</f>
        <v>#DIV/0!</v>
      </c>
      <c r="U12" t="e">
        <f>IF(AND(G12&gt;P12*1000,K12&lt;0),1,0)</f>
        <v>#DIV/0!</v>
      </c>
      <c r="V12" s="1" t="e">
        <f>SQRT(2*(F12-G12)/1000/D12)</f>
        <v>#DIV/0!</v>
      </c>
      <c r="W12" s="1" t="e">
        <f aca="true" t="shared" si="1" ref="W12:W26">IF(G12&gt;J12+K12,1,0)</f>
        <v>#DIV/0!</v>
      </c>
    </row>
    <row r="13" spans="1:23" s="1" customFormat="1" ht="12.75">
      <c r="A13" s="24"/>
      <c r="B13" s="28">
        <v>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4">
        <f t="shared" si="0"/>
        <v>0</v>
      </c>
      <c r="I13" s="1" t="e">
        <f aca="true" t="shared" si="2" ref="I13:I26">C13^2/D13/2*1000</f>
        <v>#DIV/0!</v>
      </c>
      <c r="J13" s="1" t="e">
        <f aca="true" t="shared" si="3" ref="J13:J26">C13^2/E13/2*1000</f>
        <v>#DIV/0!</v>
      </c>
      <c r="K13" s="1" t="e">
        <f aca="true" t="shared" si="4" ref="K13:K26">F13-I13-J13</f>
        <v>#DIV/0!</v>
      </c>
      <c r="L13" s="1" t="e">
        <f aca="true" t="shared" si="5" ref="L13:L26">C13/D13</f>
        <v>#DIV/0!</v>
      </c>
      <c r="M13" s="1" t="e">
        <f aca="true" t="shared" si="6" ref="M13:M26">C13/E13</f>
        <v>#DIV/0!</v>
      </c>
      <c r="N13" s="1" t="e">
        <f aca="true" t="shared" si="7" ref="N13:N26">K13/C13/1000</f>
        <v>#DIV/0!</v>
      </c>
      <c r="O13" t="e">
        <f aca="true" t="shared" si="8" ref="O13:O26">D13*R13^2/2</f>
        <v>#DIV/0!</v>
      </c>
      <c r="P13" t="e">
        <f aca="true" t="shared" si="9" ref="P13:P26">E13*S13^2/2</f>
        <v>#DIV/0!</v>
      </c>
      <c r="Q13" t="e">
        <f aca="true" t="shared" si="10" ref="Q13:Q26">R13*D13</f>
        <v>#DIV/0!</v>
      </c>
      <c r="R13" t="e">
        <f aca="true" t="shared" si="11" ref="R13:R26">SQRT(2*F13/1000/(D13+D13^2/E13))</f>
        <v>#DIV/0!</v>
      </c>
      <c r="S13" t="e">
        <f aca="true" t="shared" si="12" ref="S13:S26">SQRT(2*F13/1000/(E13+E13^2/D13))</f>
        <v>#DIV/0!</v>
      </c>
      <c r="T13" t="e">
        <f aca="true" t="shared" si="13" ref="T13:T26">IF(G13&gt;J13,M13+(G13-J13)/1000/C13,SQRT(2*G13/1000/E13))</f>
        <v>#DIV/0!</v>
      </c>
      <c r="U13" t="e">
        <f aca="true" t="shared" si="14" ref="U13:U26">IF(AND(G13&gt;P13*1000,K13&lt;0),1,0)</f>
        <v>#DIV/0!</v>
      </c>
      <c r="V13" s="1" t="e">
        <f aca="true" t="shared" si="15" ref="V13:V26">SQRT(2*(F13-G13)/1000/D13)</f>
        <v>#DIV/0!</v>
      </c>
      <c r="W13" s="1" t="e">
        <f t="shared" si="1"/>
        <v>#DIV/0!</v>
      </c>
    </row>
    <row r="14" spans="1:23" s="1" customFormat="1" ht="12.75">
      <c r="A14" s="24"/>
      <c r="B14" s="28">
        <v>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4">
        <f t="shared" si="0"/>
        <v>0</v>
      </c>
      <c r="I14" s="1" t="e">
        <f t="shared" si="2"/>
        <v>#DIV/0!</v>
      </c>
      <c r="J14" s="1" t="e">
        <f t="shared" si="3"/>
        <v>#DIV/0!</v>
      </c>
      <c r="K14" s="1" t="e">
        <f t="shared" si="4"/>
        <v>#DIV/0!</v>
      </c>
      <c r="L14" s="1" t="e">
        <f t="shared" si="5"/>
        <v>#DIV/0!</v>
      </c>
      <c r="M14" s="1" t="e">
        <f t="shared" si="6"/>
        <v>#DIV/0!</v>
      </c>
      <c r="N14" s="1" t="e">
        <f t="shared" si="7"/>
        <v>#DIV/0!</v>
      </c>
      <c r="O14" t="e">
        <f t="shared" si="8"/>
        <v>#DIV/0!</v>
      </c>
      <c r="P14" t="e">
        <f t="shared" si="9"/>
        <v>#DIV/0!</v>
      </c>
      <c r="Q14" t="e">
        <f t="shared" si="10"/>
        <v>#DIV/0!</v>
      </c>
      <c r="R14" t="e">
        <f t="shared" si="11"/>
        <v>#DIV/0!</v>
      </c>
      <c r="S14" t="e">
        <f t="shared" si="12"/>
        <v>#DIV/0!</v>
      </c>
      <c r="T14" t="e">
        <f t="shared" si="13"/>
        <v>#DIV/0!</v>
      </c>
      <c r="U14" t="e">
        <f t="shared" si="14"/>
        <v>#DIV/0!</v>
      </c>
      <c r="V14" s="1" t="e">
        <f t="shared" si="15"/>
        <v>#DIV/0!</v>
      </c>
      <c r="W14" s="1" t="e">
        <f t="shared" si="1"/>
        <v>#DIV/0!</v>
      </c>
    </row>
    <row r="15" spans="1:23" s="1" customFormat="1" ht="12.75">
      <c r="A15" s="24"/>
      <c r="B15" s="28">
        <v>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4">
        <f t="shared" si="0"/>
        <v>0</v>
      </c>
      <c r="I15" s="1" t="e">
        <f t="shared" si="2"/>
        <v>#DIV/0!</v>
      </c>
      <c r="J15" s="1" t="e">
        <f t="shared" si="3"/>
        <v>#DIV/0!</v>
      </c>
      <c r="K15" s="1" t="e">
        <f t="shared" si="4"/>
        <v>#DIV/0!</v>
      </c>
      <c r="L15" s="1" t="e">
        <f t="shared" si="5"/>
        <v>#DIV/0!</v>
      </c>
      <c r="M15" s="1" t="e">
        <f t="shared" si="6"/>
        <v>#DIV/0!</v>
      </c>
      <c r="N15" s="1" t="e">
        <f t="shared" si="7"/>
        <v>#DIV/0!</v>
      </c>
      <c r="O15" t="e">
        <f t="shared" si="8"/>
        <v>#DIV/0!</v>
      </c>
      <c r="P15" t="e">
        <f t="shared" si="9"/>
        <v>#DIV/0!</v>
      </c>
      <c r="Q15" t="e">
        <f t="shared" si="10"/>
        <v>#DIV/0!</v>
      </c>
      <c r="R15" t="e">
        <f t="shared" si="11"/>
        <v>#DIV/0!</v>
      </c>
      <c r="S15" t="e">
        <f t="shared" si="12"/>
        <v>#DIV/0!</v>
      </c>
      <c r="T15" t="e">
        <f t="shared" si="13"/>
        <v>#DIV/0!</v>
      </c>
      <c r="U15" t="e">
        <f t="shared" si="14"/>
        <v>#DIV/0!</v>
      </c>
      <c r="V15" s="1" t="e">
        <f t="shared" si="15"/>
        <v>#DIV/0!</v>
      </c>
      <c r="W15" s="1" t="e">
        <f t="shared" si="1"/>
        <v>#DIV/0!</v>
      </c>
    </row>
    <row r="16" spans="1:23" s="1" customFormat="1" ht="12.75">
      <c r="A16" s="24"/>
      <c r="B16" s="28">
        <v>6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4">
        <f t="shared" si="0"/>
        <v>0</v>
      </c>
      <c r="I16" s="1" t="e">
        <f t="shared" si="2"/>
        <v>#DIV/0!</v>
      </c>
      <c r="J16" s="1" t="e">
        <f t="shared" si="3"/>
        <v>#DIV/0!</v>
      </c>
      <c r="K16" s="1" t="e">
        <f t="shared" si="4"/>
        <v>#DIV/0!</v>
      </c>
      <c r="L16" s="1" t="e">
        <f t="shared" si="5"/>
        <v>#DIV/0!</v>
      </c>
      <c r="M16" s="1" t="e">
        <f t="shared" si="6"/>
        <v>#DIV/0!</v>
      </c>
      <c r="N16" s="1" t="e">
        <f t="shared" si="7"/>
        <v>#DIV/0!</v>
      </c>
      <c r="O16" t="e">
        <f t="shared" si="8"/>
        <v>#DIV/0!</v>
      </c>
      <c r="P16" t="e">
        <f t="shared" si="9"/>
        <v>#DIV/0!</v>
      </c>
      <c r="Q16" t="e">
        <f t="shared" si="10"/>
        <v>#DIV/0!</v>
      </c>
      <c r="R16" t="e">
        <f t="shared" si="11"/>
        <v>#DIV/0!</v>
      </c>
      <c r="S16" t="e">
        <f t="shared" si="12"/>
        <v>#DIV/0!</v>
      </c>
      <c r="T16" t="e">
        <f t="shared" si="13"/>
        <v>#DIV/0!</v>
      </c>
      <c r="U16" t="e">
        <f t="shared" si="14"/>
        <v>#DIV/0!</v>
      </c>
      <c r="V16" s="1" t="e">
        <f t="shared" si="15"/>
        <v>#DIV/0!</v>
      </c>
      <c r="W16" s="1" t="e">
        <f t="shared" si="1"/>
        <v>#DIV/0!</v>
      </c>
    </row>
    <row r="17" spans="1:23" s="1" customFormat="1" ht="12.75">
      <c r="A17" s="24"/>
      <c r="B17" s="28">
        <v>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4">
        <f t="shared" si="0"/>
        <v>0</v>
      </c>
      <c r="I17" s="1" t="e">
        <f t="shared" si="2"/>
        <v>#DIV/0!</v>
      </c>
      <c r="J17" s="1" t="e">
        <f t="shared" si="3"/>
        <v>#DIV/0!</v>
      </c>
      <c r="K17" s="1" t="e">
        <f t="shared" si="4"/>
        <v>#DIV/0!</v>
      </c>
      <c r="L17" s="1" t="e">
        <f t="shared" si="5"/>
        <v>#DIV/0!</v>
      </c>
      <c r="M17" s="1" t="e">
        <f t="shared" si="6"/>
        <v>#DIV/0!</v>
      </c>
      <c r="N17" s="1" t="e">
        <f t="shared" si="7"/>
        <v>#DIV/0!</v>
      </c>
      <c r="O17" t="e">
        <f t="shared" si="8"/>
        <v>#DIV/0!</v>
      </c>
      <c r="P17" t="e">
        <f t="shared" si="9"/>
        <v>#DIV/0!</v>
      </c>
      <c r="Q17" t="e">
        <f t="shared" si="10"/>
        <v>#DIV/0!</v>
      </c>
      <c r="R17" t="e">
        <f t="shared" si="11"/>
        <v>#DIV/0!</v>
      </c>
      <c r="S17" t="e">
        <f t="shared" si="12"/>
        <v>#DIV/0!</v>
      </c>
      <c r="T17" t="e">
        <f t="shared" si="13"/>
        <v>#DIV/0!</v>
      </c>
      <c r="U17" t="e">
        <f t="shared" si="14"/>
        <v>#DIV/0!</v>
      </c>
      <c r="V17" s="1" t="e">
        <f t="shared" si="15"/>
        <v>#DIV/0!</v>
      </c>
      <c r="W17" s="1" t="e">
        <f t="shared" si="1"/>
        <v>#DIV/0!</v>
      </c>
    </row>
    <row r="18" spans="1:23" s="1" customFormat="1" ht="12.75">
      <c r="A18" s="24"/>
      <c r="B18" s="28">
        <v>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4">
        <f t="shared" si="0"/>
        <v>0</v>
      </c>
      <c r="I18" s="1" t="e">
        <f t="shared" si="2"/>
        <v>#DIV/0!</v>
      </c>
      <c r="J18" s="1" t="e">
        <f t="shared" si="3"/>
        <v>#DIV/0!</v>
      </c>
      <c r="K18" s="1" t="e">
        <f t="shared" si="4"/>
        <v>#DIV/0!</v>
      </c>
      <c r="L18" s="1" t="e">
        <f t="shared" si="5"/>
        <v>#DIV/0!</v>
      </c>
      <c r="M18" s="1" t="e">
        <f t="shared" si="6"/>
        <v>#DIV/0!</v>
      </c>
      <c r="N18" s="1" t="e">
        <f t="shared" si="7"/>
        <v>#DIV/0!</v>
      </c>
      <c r="O18" t="e">
        <f t="shared" si="8"/>
        <v>#DIV/0!</v>
      </c>
      <c r="P18" t="e">
        <f t="shared" si="9"/>
        <v>#DIV/0!</v>
      </c>
      <c r="Q18" t="e">
        <f t="shared" si="10"/>
        <v>#DIV/0!</v>
      </c>
      <c r="R18" t="e">
        <f t="shared" si="11"/>
        <v>#DIV/0!</v>
      </c>
      <c r="S18" t="e">
        <f t="shared" si="12"/>
        <v>#DIV/0!</v>
      </c>
      <c r="T18" t="e">
        <f t="shared" si="13"/>
        <v>#DIV/0!</v>
      </c>
      <c r="U18" t="e">
        <f t="shared" si="14"/>
        <v>#DIV/0!</v>
      </c>
      <c r="V18" s="1" t="e">
        <f t="shared" si="15"/>
        <v>#DIV/0!</v>
      </c>
      <c r="W18" s="1" t="e">
        <f t="shared" si="1"/>
        <v>#DIV/0!</v>
      </c>
    </row>
    <row r="19" spans="1:23" s="1" customFormat="1" ht="12.75">
      <c r="A19" s="24"/>
      <c r="B19" s="28">
        <v>9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4">
        <f t="shared" si="0"/>
        <v>0</v>
      </c>
      <c r="I19" s="1" t="e">
        <f t="shared" si="2"/>
        <v>#DIV/0!</v>
      </c>
      <c r="J19" s="1" t="e">
        <f t="shared" si="3"/>
        <v>#DIV/0!</v>
      </c>
      <c r="K19" s="1" t="e">
        <f t="shared" si="4"/>
        <v>#DIV/0!</v>
      </c>
      <c r="L19" s="1" t="e">
        <f t="shared" si="5"/>
        <v>#DIV/0!</v>
      </c>
      <c r="M19" s="1" t="e">
        <f t="shared" si="6"/>
        <v>#DIV/0!</v>
      </c>
      <c r="N19" s="1" t="e">
        <f t="shared" si="7"/>
        <v>#DIV/0!</v>
      </c>
      <c r="O19" t="e">
        <f t="shared" si="8"/>
        <v>#DIV/0!</v>
      </c>
      <c r="P19" t="e">
        <f t="shared" si="9"/>
        <v>#DIV/0!</v>
      </c>
      <c r="Q19" t="e">
        <f t="shared" si="10"/>
        <v>#DIV/0!</v>
      </c>
      <c r="R19" t="e">
        <f t="shared" si="11"/>
        <v>#DIV/0!</v>
      </c>
      <c r="S19" t="e">
        <f t="shared" si="12"/>
        <v>#DIV/0!</v>
      </c>
      <c r="T19" t="e">
        <f t="shared" si="13"/>
        <v>#DIV/0!</v>
      </c>
      <c r="U19" t="e">
        <f t="shared" si="14"/>
        <v>#DIV/0!</v>
      </c>
      <c r="V19" s="1" t="e">
        <f t="shared" si="15"/>
        <v>#DIV/0!</v>
      </c>
      <c r="W19" s="1" t="e">
        <f t="shared" si="1"/>
        <v>#DIV/0!</v>
      </c>
    </row>
    <row r="20" spans="1:23" s="1" customFormat="1" ht="12.75">
      <c r="A20" s="24"/>
      <c r="B20" s="28">
        <v>10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4">
        <f t="shared" si="0"/>
        <v>0</v>
      </c>
      <c r="I20" s="1" t="e">
        <f t="shared" si="2"/>
        <v>#DIV/0!</v>
      </c>
      <c r="J20" s="1" t="e">
        <f t="shared" si="3"/>
        <v>#DIV/0!</v>
      </c>
      <c r="K20" s="1" t="e">
        <f t="shared" si="4"/>
        <v>#DIV/0!</v>
      </c>
      <c r="L20" s="1" t="e">
        <f t="shared" si="5"/>
        <v>#DIV/0!</v>
      </c>
      <c r="M20" s="1" t="e">
        <f t="shared" si="6"/>
        <v>#DIV/0!</v>
      </c>
      <c r="N20" s="1" t="e">
        <f t="shared" si="7"/>
        <v>#DIV/0!</v>
      </c>
      <c r="O20" t="e">
        <f t="shared" si="8"/>
        <v>#DIV/0!</v>
      </c>
      <c r="P20" t="e">
        <f t="shared" si="9"/>
        <v>#DIV/0!</v>
      </c>
      <c r="Q20" t="e">
        <f t="shared" si="10"/>
        <v>#DIV/0!</v>
      </c>
      <c r="R20" t="e">
        <f t="shared" si="11"/>
        <v>#DIV/0!</v>
      </c>
      <c r="S20" t="e">
        <f t="shared" si="12"/>
        <v>#DIV/0!</v>
      </c>
      <c r="T20" t="e">
        <f t="shared" si="13"/>
        <v>#DIV/0!</v>
      </c>
      <c r="U20" t="e">
        <f t="shared" si="14"/>
        <v>#DIV/0!</v>
      </c>
      <c r="V20" s="1" t="e">
        <f t="shared" si="15"/>
        <v>#DIV/0!</v>
      </c>
      <c r="W20" s="1" t="e">
        <f t="shared" si="1"/>
        <v>#DIV/0!</v>
      </c>
    </row>
    <row r="21" spans="1:23" s="1" customFormat="1" ht="12.75">
      <c r="A21" s="24"/>
      <c r="B21" s="28">
        <v>11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4">
        <f t="shared" si="0"/>
        <v>0</v>
      </c>
      <c r="I21" s="1" t="e">
        <f t="shared" si="2"/>
        <v>#DIV/0!</v>
      </c>
      <c r="J21" s="1" t="e">
        <f t="shared" si="3"/>
        <v>#DIV/0!</v>
      </c>
      <c r="K21" s="1" t="e">
        <f t="shared" si="4"/>
        <v>#DIV/0!</v>
      </c>
      <c r="L21" s="1" t="e">
        <f t="shared" si="5"/>
        <v>#DIV/0!</v>
      </c>
      <c r="M21" s="1" t="e">
        <f t="shared" si="6"/>
        <v>#DIV/0!</v>
      </c>
      <c r="N21" s="1" t="e">
        <f t="shared" si="7"/>
        <v>#DIV/0!</v>
      </c>
      <c r="O21" t="e">
        <f t="shared" si="8"/>
        <v>#DIV/0!</v>
      </c>
      <c r="P21" t="e">
        <f t="shared" si="9"/>
        <v>#DIV/0!</v>
      </c>
      <c r="Q21" t="e">
        <f t="shared" si="10"/>
        <v>#DIV/0!</v>
      </c>
      <c r="R21" t="e">
        <f t="shared" si="11"/>
        <v>#DIV/0!</v>
      </c>
      <c r="S21" t="e">
        <f t="shared" si="12"/>
        <v>#DIV/0!</v>
      </c>
      <c r="T21" t="e">
        <f t="shared" si="13"/>
        <v>#DIV/0!</v>
      </c>
      <c r="U21" t="e">
        <f t="shared" si="14"/>
        <v>#DIV/0!</v>
      </c>
      <c r="V21" s="1" t="e">
        <f t="shared" si="15"/>
        <v>#DIV/0!</v>
      </c>
      <c r="W21" s="1" t="e">
        <f t="shared" si="1"/>
        <v>#DIV/0!</v>
      </c>
    </row>
    <row r="22" spans="1:23" s="1" customFormat="1" ht="12.75">
      <c r="A22" s="24"/>
      <c r="B22" s="28">
        <v>12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4">
        <f t="shared" si="0"/>
        <v>0</v>
      </c>
      <c r="I22" s="1" t="e">
        <f t="shared" si="2"/>
        <v>#DIV/0!</v>
      </c>
      <c r="J22" s="1" t="e">
        <f t="shared" si="3"/>
        <v>#DIV/0!</v>
      </c>
      <c r="K22" s="1" t="e">
        <f t="shared" si="4"/>
        <v>#DIV/0!</v>
      </c>
      <c r="L22" s="1" t="e">
        <f t="shared" si="5"/>
        <v>#DIV/0!</v>
      </c>
      <c r="M22" s="1" t="e">
        <f t="shared" si="6"/>
        <v>#DIV/0!</v>
      </c>
      <c r="N22" s="1" t="e">
        <f t="shared" si="7"/>
        <v>#DIV/0!</v>
      </c>
      <c r="O22" t="e">
        <f t="shared" si="8"/>
        <v>#DIV/0!</v>
      </c>
      <c r="P22" t="e">
        <f t="shared" si="9"/>
        <v>#DIV/0!</v>
      </c>
      <c r="Q22" t="e">
        <f t="shared" si="10"/>
        <v>#DIV/0!</v>
      </c>
      <c r="R22" t="e">
        <f t="shared" si="11"/>
        <v>#DIV/0!</v>
      </c>
      <c r="S22" t="e">
        <f t="shared" si="12"/>
        <v>#DIV/0!</v>
      </c>
      <c r="T22" t="e">
        <f t="shared" si="13"/>
        <v>#DIV/0!</v>
      </c>
      <c r="U22" t="e">
        <f t="shared" si="14"/>
        <v>#DIV/0!</v>
      </c>
      <c r="V22" s="1" t="e">
        <f t="shared" si="15"/>
        <v>#DIV/0!</v>
      </c>
      <c r="W22" s="1" t="e">
        <f t="shared" si="1"/>
        <v>#DIV/0!</v>
      </c>
    </row>
    <row r="23" spans="1:23" s="1" customFormat="1" ht="12.75">
      <c r="A23" s="24"/>
      <c r="B23" s="28">
        <v>13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4">
        <f t="shared" si="0"/>
        <v>0</v>
      </c>
      <c r="I23" s="1" t="e">
        <f t="shared" si="2"/>
        <v>#DIV/0!</v>
      </c>
      <c r="J23" s="1" t="e">
        <f t="shared" si="3"/>
        <v>#DIV/0!</v>
      </c>
      <c r="K23" s="1" t="e">
        <f t="shared" si="4"/>
        <v>#DIV/0!</v>
      </c>
      <c r="L23" s="1" t="e">
        <f t="shared" si="5"/>
        <v>#DIV/0!</v>
      </c>
      <c r="M23" s="1" t="e">
        <f t="shared" si="6"/>
        <v>#DIV/0!</v>
      </c>
      <c r="N23" s="1" t="e">
        <f t="shared" si="7"/>
        <v>#DIV/0!</v>
      </c>
      <c r="O23" t="e">
        <f t="shared" si="8"/>
        <v>#DIV/0!</v>
      </c>
      <c r="P23" t="e">
        <f t="shared" si="9"/>
        <v>#DIV/0!</v>
      </c>
      <c r="Q23" t="e">
        <f t="shared" si="10"/>
        <v>#DIV/0!</v>
      </c>
      <c r="R23" t="e">
        <f t="shared" si="11"/>
        <v>#DIV/0!</v>
      </c>
      <c r="S23" t="e">
        <f t="shared" si="12"/>
        <v>#DIV/0!</v>
      </c>
      <c r="T23" t="e">
        <f t="shared" si="13"/>
        <v>#DIV/0!</v>
      </c>
      <c r="U23" t="e">
        <f t="shared" si="14"/>
        <v>#DIV/0!</v>
      </c>
      <c r="V23" s="1" t="e">
        <f t="shared" si="15"/>
        <v>#DIV/0!</v>
      </c>
      <c r="W23" s="1" t="e">
        <f t="shared" si="1"/>
        <v>#DIV/0!</v>
      </c>
    </row>
    <row r="24" spans="1:23" s="1" customFormat="1" ht="12.75">
      <c r="A24" s="24"/>
      <c r="B24" s="28">
        <v>14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4">
        <f t="shared" si="0"/>
        <v>0</v>
      </c>
      <c r="I24" s="1" t="e">
        <f t="shared" si="2"/>
        <v>#DIV/0!</v>
      </c>
      <c r="J24" s="1" t="e">
        <f t="shared" si="3"/>
        <v>#DIV/0!</v>
      </c>
      <c r="K24" s="1" t="e">
        <f t="shared" si="4"/>
        <v>#DIV/0!</v>
      </c>
      <c r="L24" s="1" t="e">
        <f t="shared" si="5"/>
        <v>#DIV/0!</v>
      </c>
      <c r="M24" s="1" t="e">
        <f t="shared" si="6"/>
        <v>#DIV/0!</v>
      </c>
      <c r="N24" s="1" t="e">
        <f t="shared" si="7"/>
        <v>#DIV/0!</v>
      </c>
      <c r="O24" t="e">
        <f t="shared" si="8"/>
        <v>#DIV/0!</v>
      </c>
      <c r="P24" t="e">
        <f t="shared" si="9"/>
        <v>#DIV/0!</v>
      </c>
      <c r="Q24" t="e">
        <f t="shared" si="10"/>
        <v>#DIV/0!</v>
      </c>
      <c r="R24" t="e">
        <f t="shared" si="11"/>
        <v>#DIV/0!</v>
      </c>
      <c r="S24" t="e">
        <f t="shared" si="12"/>
        <v>#DIV/0!</v>
      </c>
      <c r="T24" t="e">
        <f t="shared" si="13"/>
        <v>#DIV/0!</v>
      </c>
      <c r="U24" t="e">
        <f t="shared" si="14"/>
        <v>#DIV/0!</v>
      </c>
      <c r="V24" s="1" t="e">
        <f t="shared" si="15"/>
        <v>#DIV/0!</v>
      </c>
      <c r="W24" s="1" t="e">
        <f t="shared" si="1"/>
        <v>#DIV/0!</v>
      </c>
    </row>
    <row r="25" spans="1:23" s="1" customFormat="1" ht="12.75">
      <c r="A25" s="24"/>
      <c r="B25" s="28">
        <v>15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4">
        <f t="shared" si="0"/>
        <v>0</v>
      </c>
      <c r="I25" s="1" t="e">
        <f t="shared" si="2"/>
        <v>#DIV/0!</v>
      </c>
      <c r="J25" s="1" t="e">
        <f t="shared" si="3"/>
        <v>#DIV/0!</v>
      </c>
      <c r="K25" s="1" t="e">
        <f t="shared" si="4"/>
        <v>#DIV/0!</v>
      </c>
      <c r="L25" s="1" t="e">
        <f t="shared" si="5"/>
        <v>#DIV/0!</v>
      </c>
      <c r="M25" s="1" t="e">
        <f t="shared" si="6"/>
        <v>#DIV/0!</v>
      </c>
      <c r="N25" s="1" t="e">
        <f t="shared" si="7"/>
        <v>#DIV/0!</v>
      </c>
      <c r="O25" t="e">
        <f t="shared" si="8"/>
        <v>#DIV/0!</v>
      </c>
      <c r="P25" t="e">
        <f t="shared" si="9"/>
        <v>#DIV/0!</v>
      </c>
      <c r="Q25" t="e">
        <f t="shared" si="10"/>
        <v>#DIV/0!</v>
      </c>
      <c r="R25" t="e">
        <f t="shared" si="11"/>
        <v>#DIV/0!</v>
      </c>
      <c r="S25" t="e">
        <f t="shared" si="12"/>
        <v>#DIV/0!</v>
      </c>
      <c r="T25" t="e">
        <f t="shared" si="13"/>
        <v>#DIV/0!</v>
      </c>
      <c r="U25" t="e">
        <f t="shared" si="14"/>
        <v>#DIV/0!</v>
      </c>
      <c r="V25" s="1" t="e">
        <f t="shared" si="15"/>
        <v>#DIV/0!</v>
      </c>
      <c r="W25" s="1" t="e">
        <f t="shared" si="1"/>
        <v>#DIV/0!</v>
      </c>
    </row>
    <row r="26" spans="1:23" s="1" customFormat="1" ht="12.75">
      <c r="A26" s="24"/>
      <c r="B26" s="28">
        <v>16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4">
        <f t="shared" si="0"/>
        <v>0</v>
      </c>
      <c r="I26" s="1" t="e">
        <f t="shared" si="2"/>
        <v>#DIV/0!</v>
      </c>
      <c r="J26" s="1" t="e">
        <f t="shared" si="3"/>
        <v>#DIV/0!</v>
      </c>
      <c r="K26" s="1" t="e">
        <f t="shared" si="4"/>
        <v>#DIV/0!</v>
      </c>
      <c r="L26" s="1" t="e">
        <f t="shared" si="5"/>
        <v>#DIV/0!</v>
      </c>
      <c r="M26" s="1" t="e">
        <f t="shared" si="6"/>
        <v>#DIV/0!</v>
      </c>
      <c r="N26" s="1" t="e">
        <f t="shared" si="7"/>
        <v>#DIV/0!</v>
      </c>
      <c r="O26" t="e">
        <f t="shared" si="8"/>
        <v>#DIV/0!</v>
      </c>
      <c r="P26" t="e">
        <f t="shared" si="9"/>
        <v>#DIV/0!</v>
      </c>
      <c r="Q26" t="e">
        <f t="shared" si="10"/>
        <v>#DIV/0!</v>
      </c>
      <c r="R26" t="e">
        <f t="shared" si="11"/>
        <v>#DIV/0!</v>
      </c>
      <c r="S26" t="e">
        <f t="shared" si="12"/>
        <v>#DIV/0!</v>
      </c>
      <c r="T26" t="e">
        <f t="shared" si="13"/>
        <v>#DIV/0!</v>
      </c>
      <c r="U26" t="e">
        <f t="shared" si="14"/>
        <v>#DIV/0!</v>
      </c>
      <c r="V26" s="1" t="e">
        <f t="shared" si="15"/>
        <v>#DIV/0!</v>
      </c>
      <c r="W26" s="1" t="e">
        <f t="shared" si="1"/>
        <v>#DIV/0!</v>
      </c>
    </row>
    <row r="27" spans="1:8" ht="12.75">
      <c r="A27" s="6" t="s">
        <v>29</v>
      </c>
      <c r="B27" s="28">
        <v>17</v>
      </c>
      <c r="C27" s="6"/>
      <c r="D27" s="6"/>
      <c r="E27" s="6"/>
      <c r="F27" s="6"/>
      <c r="G27" s="6"/>
      <c r="H27" s="25">
        <v>0</v>
      </c>
    </row>
    <row r="28" spans="1:8" ht="12.75">
      <c r="A28" s="6" t="s">
        <v>30</v>
      </c>
      <c r="B28" s="28">
        <v>18</v>
      </c>
      <c r="C28" s="6"/>
      <c r="D28" s="6"/>
      <c r="E28" s="6"/>
      <c r="F28" s="6"/>
      <c r="G28" s="6"/>
      <c r="H28" s="25">
        <v>0</v>
      </c>
    </row>
    <row r="29" spans="1:8" ht="12.75">
      <c r="A29" s="6" t="s">
        <v>31</v>
      </c>
      <c r="B29" s="28">
        <v>19</v>
      </c>
      <c r="C29" s="6"/>
      <c r="D29" s="6"/>
      <c r="E29" s="6"/>
      <c r="F29" s="6"/>
      <c r="G29" s="6"/>
      <c r="H29" s="25">
        <v>0</v>
      </c>
    </row>
    <row r="30" spans="1:8" ht="12.75">
      <c r="A30" s="6" t="s">
        <v>32</v>
      </c>
      <c r="B30" s="28">
        <v>20</v>
      </c>
      <c r="C30" s="6"/>
      <c r="D30" s="6"/>
      <c r="E30" s="6"/>
      <c r="F30" s="6"/>
      <c r="G30" s="6"/>
      <c r="H30" s="25">
        <v>0</v>
      </c>
    </row>
    <row r="31" spans="1:8" ht="12.75">
      <c r="A31" s="6" t="s">
        <v>33</v>
      </c>
      <c r="B31" s="28">
        <v>21</v>
      </c>
      <c r="C31" s="6"/>
      <c r="D31" s="6"/>
      <c r="E31" s="6"/>
      <c r="F31" s="6"/>
      <c r="G31" s="6"/>
      <c r="H31" s="25">
        <v>0</v>
      </c>
    </row>
    <row r="32" spans="1:8" ht="12.75">
      <c r="A32" s="6" t="s">
        <v>34</v>
      </c>
      <c r="B32" s="28">
        <v>22</v>
      </c>
      <c r="C32" s="6"/>
      <c r="D32" s="6"/>
      <c r="E32" s="6"/>
      <c r="F32" s="6"/>
      <c r="G32" s="6"/>
      <c r="H32" s="25">
        <v>0</v>
      </c>
    </row>
    <row r="33" spans="1:8" ht="12.75">
      <c r="A33" s="6" t="s">
        <v>35</v>
      </c>
      <c r="B33" s="28">
        <v>23</v>
      </c>
      <c r="C33" s="6"/>
      <c r="D33" s="6"/>
      <c r="E33" s="6"/>
      <c r="F33" s="6"/>
      <c r="G33" s="6"/>
      <c r="H33" s="25">
        <v>0</v>
      </c>
    </row>
    <row r="34" spans="1:8" ht="12.75">
      <c r="A34" s="6"/>
      <c r="B34" s="6"/>
      <c r="C34" s="6"/>
      <c r="D34" s="6"/>
      <c r="E34" s="6"/>
      <c r="F34" s="6"/>
      <c r="G34" s="6"/>
      <c r="H34" s="9"/>
    </row>
    <row r="35" spans="7:8" ht="12.75">
      <c r="G35" s="27" t="s">
        <v>36</v>
      </c>
      <c r="H35" s="26">
        <f>SUM(H11:H34)</f>
        <v>0</v>
      </c>
    </row>
  </sheetData>
  <sheetProtection password="CC6C" sheet="1" objects="1" scenarios="1"/>
  <mergeCells count="3"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0">
      <selection activeCell="H25" sqref="H25"/>
    </sheetView>
  </sheetViews>
  <sheetFormatPr defaultColWidth="9.140625" defaultRowHeight="12.75"/>
  <cols>
    <col min="2" max="2" width="4.140625" style="0" customWidth="1"/>
    <col min="5" max="5" width="11.28125" style="0" bestFit="1" customWidth="1"/>
    <col min="7" max="7" width="11.57421875" style="0" bestFit="1" customWidth="1"/>
    <col min="8" max="8" width="10.28125" style="0" bestFit="1" customWidth="1"/>
    <col min="9" max="9" width="10.28125" style="0" customWidth="1"/>
    <col min="10" max="21" width="0" style="0" hidden="1" customWidth="1"/>
    <col min="22" max="22" width="2.00390625" style="0" hidden="1" customWidth="1"/>
    <col min="23" max="16384" width="0" style="0" hidden="1" customWidth="1"/>
  </cols>
  <sheetData>
    <row r="1" spans="1:6" ht="20.25">
      <c r="A1" s="7" t="s">
        <v>16</v>
      </c>
      <c r="F1" s="10" t="s">
        <v>14</v>
      </c>
    </row>
    <row r="2" ht="12.75">
      <c r="A2" s="11"/>
    </row>
    <row r="3" spans="1:5" ht="12.75">
      <c r="A3" s="2" t="s">
        <v>17</v>
      </c>
      <c r="B3" s="32" t="s">
        <v>37</v>
      </c>
      <c r="C3" s="32"/>
      <c r="D3" s="32"/>
      <c r="E3" s="32"/>
    </row>
    <row r="4" spans="1:5" ht="12.75">
      <c r="A4" s="2" t="s">
        <v>18</v>
      </c>
      <c r="B4" s="32" t="s">
        <v>44</v>
      </c>
      <c r="C4" s="32"/>
      <c r="D4" s="32"/>
      <c r="E4" s="32"/>
    </row>
    <row r="5" spans="1:5" ht="12.75">
      <c r="A5" s="2" t="s">
        <v>19</v>
      </c>
      <c r="B5" s="33" t="s">
        <v>45</v>
      </c>
      <c r="C5" s="33"/>
      <c r="D5" s="33"/>
      <c r="E5" s="33"/>
    </row>
    <row r="6" spans="1:7" ht="12.75">
      <c r="A6" s="12"/>
      <c r="B6" s="13"/>
      <c r="C6" s="13"/>
      <c r="D6" s="13"/>
      <c r="E6" s="13"/>
      <c r="G6" s="1"/>
    </row>
    <row r="7" spans="1:7" ht="12.75">
      <c r="A7" s="12" t="s">
        <v>22</v>
      </c>
      <c r="B7" s="13"/>
      <c r="C7" s="13"/>
      <c r="D7" s="13"/>
      <c r="E7" s="13"/>
      <c r="G7" s="1"/>
    </row>
    <row r="8" spans="1:7" ht="12.75">
      <c r="A8" s="12"/>
      <c r="B8" s="13"/>
      <c r="C8" s="13"/>
      <c r="D8" s="13"/>
      <c r="E8" s="13"/>
      <c r="G8" s="1"/>
    </row>
    <row r="9" spans="1:7" ht="12.75">
      <c r="A9" s="12"/>
      <c r="B9" s="13"/>
      <c r="C9" s="13"/>
      <c r="D9" s="13"/>
      <c r="E9" s="13"/>
      <c r="G9" s="1" t="s">
        <v>29</v>
      </c>
    </row>
    <row r="10" spans="1:7" ht="12.75">
      <c r="A10" s="12"/>
      <c r="B10" s="13"/>
      <c r="C10" s="13"/>
      <c r="D10" s="13"/>
      <c r="E10" s="13"/>
      <c r="G10" s="1"/>
    </row>
    <row r="11" spans="1:7" ht="12.75">
      <c r="A11" s="12"/>
      <c r="B11" s="13"/>
      <c r="C11" s="13"/>
      <c r="D11" s="13"/>
      <c r="E11" s="13"/>
      <c r="F11" t="s">
        <v>42</v>
      </c>
      <c r="G11" s="1"/>
    </row>
    <row r="12" spans="1:9" ht="12.75">
      <c r="A12" s="12"/>
      <c r="B12" s="13"/>
      <c r="C12" s="13"/>
      <c r="D12" s="13"/>
      <c r="E12" s="13"/>
      <c r="G12" s="1"/>
      <c r="H12" s="1" t="s">
        <v>43</v>
      </c>
      <c r="I12" s="1"/>
    </row>
    <row r="13" spans="1:9" ht="12.75">
      <c r="A13" s="12"/>
      <c r="B13" s="13"/>
      <c r="C13" s="13"/>
      <c r="D13" s="13"/>
      <c r="E13" s="13"/>
      <c r="G13" s="1"/>
      <c r="I13" s="34" t="s">
        <v>25</v>
      </c>
    </row>
    <row r="14" spans="1:9" ht="12.75">
      <c r="A14" s="12"/>
      <c r="B14" s="13"/>
      <c r="C14" s="13"/>
      <c r="D14" s="13"/>
      <c r="E14" s="13"/>
      <c r="G14" s="1"/>
      <c r="I14" s="34"/>
    </row>
    <row r="15" spans="1:7" ht="12.75">
      <c r="A15" s="12"/>
      <c r="B15" s="13"/>
      <c r="C15" s="13"/>
      <c r="D15" s="13"/>
      <c r="E15" s="13"/>
      <c r="G15" s="1"/>
    </row>
    <row r="16" spans="1:7" ht="12.75">
      <c r="A16" s="12"/>
      <c r="B16" s="13"/>
      <c r="C16" s="13"/>
      <c r="D16" s="13"/>
      <c r="E16" s="13"/>
      <c r="G16" s="1" t="s">
        <v>38</v>
      </c>
    </row>
    <row r="17" ht="12.75">
      <c r="G17" s="1" t="s">
        <v>26</v>
      </c>
    </row>
    <row r="18" spans="1:7" ht="12.75">
      <c r="A18" s="1"/>
      <c r="B18" s="1"/>
      <c r="C18" s="1"/>
      <c r="D18" s="1"/>
      <c r="E18" s="1"/>
      <c r="F18" s="1"/>
      <c r="G18" s="1" t="s">
        <v>27</v>
      </c>
    </row>
    <row r="19" spans="1:20" ht="12.75">
      <c r="A19" s="1" t="s">
        <v>20</v>
      </c>
      <c r="B19" s="1" t="s">
        <v>21</v>
      </c>
      <c r="C19" s="1" t="s">
        <v>22</v>
      </c>
      <c r="D19" s="1" t="s">
        <v>1</v>
      </c>
      <c r="E19" s="1" t="s">
        <v>23</v>
      </c>
      <c r="F19" s="1" t="s">
        <v>24</v>
      </c>
      <c r="G19" s="1" t="s">
        <v>39</v>
      </c>
      <c r="H19" s="2" t="s">
        <v>25</v>
      </c>
      <c r="I19" s="2"/>
      <c r="J19" s="1" t="s">
        <v>2</v>
      </c>
      <c r="K19" s="1" t="s">
        <v>2</v>
      </c>
      <c r="L19" s="1" t="s">
        <v>2</v>
      </c>
      <c r="M19" s="1" t="s">
        <v>9</v>
      </c>
      <c r="N19" s="1" t="s">
        <v>9</v>
      </c>
      <c r="O19" s="1" t="s">
        <v>3</v>
      </c>
      <c r="P19" s="1" t="s">
        <v>2</v>
      </c>
      <c r="Q19" s="1" t="s">
        <v>2</v>
      </c>
      <c r="S19" s="1" t="s">
        <v>9</v>
      </c>
      <c r="T19" s="1" t="s">
        <v>9</v>
      </c>
    </row>
    <row r="20" spans="3:21" s="1" customFormat="1" ht="14.25">
      <c r="C20" s="1" t="s">
        <v>4</v>
      </c>
      <c r="D20" s="1" t="s">
        <v>5</v>
      </c>
      <c r="E20" s="1" t="s">
        <v>5</v>
      </c>
      <c r="F20" s="1" t="s">
        <v>6</v>
      </c>
      <c r="G20" s="1" t="s">
        <v>6</v>
      </c>
      <c r="H20" s="1" t="s">
        <v>40</v>
      </c>
      <c r="J20" s="1" t="s">
        <v>0</v>
      </c>
      <c r="K20" s="1" t="s">
        <v>7</v>
      </c>
      <c r="L20" s="1" t="s">
        <v>8</v>
      </c>
      <c r="M20" s="1" t="s">
        <v>0</v>
      </c>
      <c r="N20" s="1" t="s">
        <v>7</v>
      </c>
      <c r="O20" s="1" t="s">
        <v>10</v>
      </c>
      <c r="P20" s="1" t="s">
        <v>0</v>
      </c>
      <c r="Q20" s="1" t="s">
        <v>7</v>
      </c>
      <c r="R20" s="1" t="s">
        <v>11</v>
      </c>
      <c r="S20" s="1" t="s">
        <v>0</v>
      </c>
      <c r="T20" s="1" t="s">
        <v>7</v>
      </c>
      <c r="U20" t="s">
        <v>12</v>
      </c>
    </row>
    <row r="21" spans="1:23" s="1" customFormat="1" ht="12.75">
      <c r="A21" s="14" t="s">
        <v>13</v>
      </c>
      <c r="B21" s="5">
        <v>1</v>
      </c>
      <c r="C21" s="5">
        <v>0.5</v>
      </c>
      <c r="D21" s="5">
        <v>1</v>
      </c>
      <c r="E21" s="5">
        <v>0.8</v>
      </c>
      <c r="F21" s="5">
        <v>1500</v>
      </c>
      <c r="G21" s="5">
        <v>100</v>
      </c>
      <c r="H21" s="21">
        <f>IF(F21=0,0,IF(V21=1,W21,IF(L21&lt;0,(S21+T21),M21+N21+O21)-U21))</f>
        <v>3.0625</v>
      </c>
      <c r="I21" s="21"/>
      <c r="J21" s="1">
        <f>C21^2/D21/2*1000</f>
        <v>125</v>
      </c>
      <c r="K21" s="1">
        <f>C21^2/E21/2*1000</f>
        <v>156.25</v>
      </c>
      <c r="L21" s="1">
        <f>F21-J21-K21</f>
        <v>1218.75</v>
      </c>
      <c r="M21" s="1">
        <f>C21/D21</f>
        <v>0.5</v>
      </c>
      <c r="N21" s="1">
        <f>C21/E21</f>
        <v>0.625</v>
      </c>
      <c r="O21" s="1">
        <f>L21/C21/1000</f>
        <v>2.4375</v>
      </c>
      <c r="P21">
        <f aca="true" t="shared" si="0" ref="P21:Q25">D21*S21^2/2</f>
        <v>0.6666666666666666</v>
      </c>
      <c r="Q21">
        <f t="shared" si="0"/>
        <v>0.8333333333333333</v>
      </c>
      <c r="R21">
        <f>S21*D21</f>
        <v>1.1547005383792515</v>
      </c>
      <c r="S21">
        <f>SQRT(2*F21/1000/(D21+D21^2/E21))</f>
        <v>1.1547005383792515</v>
      </c>
      <c r="T21">
        <f>SQRT(2*F21/1000/(E21+E21^2/D21))</f>
        <v>1.4433756729740643</v>
      </c>
      <c r="U21">
        <f>IF(G21&gt;K21,N21+(G21-K21)/1000/C21,SQRT(2*G21/1000/E21))</f>
        <v>0.5</v>
      </c>
      <c r="V21">
        <f>IF(AND(G21&gt;Q21*1000,L21&lt;0),1,0)</f>
        <v>0</v>
      </c>
      <c r="W21" s="1">
        <f>SQRT(2*(F21-G21)/1000/D21)</f>
        <v>1.6733200530681511</v>
      </c>
    </row>
    <row r="22" spans="1:23" s="1" customFormat="1" ht="12.75">
      <c r="A22" s="15" t="s">
        <v>15</v>
      </c>
      <c r="B22" s="5">
        <v>2</v>
      </c>
      <c r="C22" s="5">
        <v>0.8</v>
      </c>
      <c r="D22" s="5">
        <v>1.2</v>
      </c>
      <c r="E22" s="5">
        <v>1.2</v>
      </c>
      <c r="F22" s="5">
        <v>1000</v>
      </c>
      <c r="G22" s="5">
        <v>0</v>
      </c>
      <c r="H22" s="21">
        <f>IF(F22=0,0,IF(V22=1,W22,IF(L22&lt;0,(S22+T22),M22+N22+O22)-U22))</f>
        <v>1.9166666666666665</v>
      </c>
      <c r="I22" s="21"/>
      <c r="J22" s="1">
        <f>C22^2/D22/2*1000</f>
        <v>266.66666666666674</v>
      </c>
      <c r="K22" s="1">
        <f>C22^2/E22/2*1000</f>
        <v>266.66666666666674</v>
      </c>
      <c r="L22" s="1">
        <f>F22-J22-K22</f>
        <v>466.6666666666665</v>
      </c>
      <c r="M22" s="1">
        <f>C22/D22</f>
        <v>0.6666666666666667</v>
      </c>
      <c r="N22" s="1">
        <f>C22/E22</f>
        <v>0.6666666666666667</v>
      </c>
      <c r="O22" s="1">
        <f>L22/C22/1000</f>
        <v>0.5833333333333331</v>
      </c>
      <c r="P22">
        <f t="shared" si="0"/>
        <v>0.5</v>
      </c>
      <c r="Q22">
        <f t="shared" si="0"/>
        <v>0.5</v>
      </c>
      <c r="R22">
        <f>S22*D22</f>
        <v>1.0954451150103321</v>
      </c>
      <c r="S22">
        <f>SQRT(2*F22/1000/(D22+D22^2/E22))</f>
        <v>0.9128709291752769</v>
      </c>
      <c r="T22">
        <f>SQRT(2*F22/1000/(E22+E22^2/D22))</f>
        <v>0.9128709291752769</v>
      </c>
      <c r="U22">
        <f>IF(G22&gt;K22,N22+(G22-K22)/1000/C22,SQRT(2*G22/1000/E22))</f>
        <v>0</v>
      </c>
      <c r="V22">
        <f>IF(AND(G22&gt;Q22*1000,L22&lt;0),1,0)</f>
        <v>0</v>
      </c>
      <c r="W22" s="1">
        <f>SQRT(2*(F22-G22)/1000/D22)</f>
        <v>1.2909944487358056</v>
      </c>
    </row>
    <row r="23" spans="1:23" s="1" customFormat="1" ht="12.75">
      <c r="A23" s="5"/>
      <c r="B23" s="5">
        <v>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4">
        <f>IF(F23=0,0,IF(V23=1,W23,IF(L23&lt;0,(S23+T23),M23+N23+O23)-U23))</f>
        <v>0</v>
      </c>
      <c r="I23" s="4"/>
      <c r="J23" s="1" t="e">
        <f>C23^2/D23/2*1000</f>
        <v>#DIV/0!</v>
      </c>
      <c r="K23" s="1" t="e">
        <f>C23^2/E23/2*1000</f>
        <v>#DIV/0!</v>
      </c>
      <c r="L23" s="1" t="e">
        <f>F23-J23-K23</f>
        <v>#DIV/0!</v>
      </c>
      <c r="M23" s="1" t="e">
        <f>C23/D23</f>
        <v>#DIV/0!</v>
      </c>
      <c r="N23" s="1" t="e">
        <f>C23/E23</f>
        <v>#DIV/0!</v>
      </c>
      <c r="O23" s="1" t="e">
        <f>L23/C23/1000</f>
        <v>#DIV/0!</v>
      </c>
      <c r="P23" t="e">
        <f t="shared" si="0"/>
        <v>#DIV/0!</v>
      </c>
      <c r="Q23" t="e">
        <f t="shared" si="0"/>
        <v>#DIV/0!</v>
      </c>
      <c r="R23" t="e">
        <f>S23*D23</f>
        <v>#DIV/0!</v>
      </c>
      <c r="S23" t="e">
        <f>SQRT(2*F23/1000/(D23+D23^2/E23))</f>
        <v>#DIV/0!</v>
      </c>
      <c r="T23" t="e">
        <f>SQRT(2*F23/1000/(E23+E23^2/D23))</f>
        <v>#DIV/0!</v>
      </c>
      <c r="U23" t="e">
        <f>IF(G23&gt;K23,N23+(G23-K23)/1000/C23,SQRT(2*G23/1000/E23))</f>
        <v>#DIV/0!</v>
      </c>
      <c r="V23" t="e">
        <f>IF(AND(G23&gt;Q23*1000,L23&lt;0),1,0)</f>
        <v>#DIV/0!</v>
      </c>
      <c r="W23" s="1" t="e">
        <f>SQRT(2*(F23-G23)/1000/D23)</f>
        <v>#DIV/0!</v>
      </c>
    </row>
    <row r="24" spans="1:23" s="1" customFormat="1" ht="12.75">
      <c r="A24" s="5"/>
      <c r="B24" s="5">
        <v>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4">
        <f>IF(F24=0,0,IF(V24=1,W24,IF(L24&lt;0,(S24+T24),M24+N24+O24)-U24))</f>
        <v>0</v>
      </c>
      <c r="I24" s="4"/>
      <c r="J24" s="1" t="e">
        <f>C24^2/D24/2*1000</f>
        <v>#DIV/0!</v>
      </c>
      <c r="K24" s="1" t="e">
        <f>C24^2/E24/2*1000</f>
        <v>#DIV/0!</v>
      </c>
      <c r="L24" s="1" t="e">
        <f>F24-J24-K24</f>
        <v>#DIV/0!</v>
      </c>
      <c r="M24" s="1" t="e">
        <f>C24/D24</f>
        <v>#DIV/0!</v>
      </c>
      <c r="N24" s="1" t="e">
        <f>C24/E24</f>
        <v>#DIV/0!</v>
      </c>
      <c r="O24" s="1" t="e">
        <f>L24/C24/1000</f>
        <v>#DIV/0!</v>
      </c>
      <c r="P24" t="e">
        <f t="shared" si="0"/>
        <v>#DIV/0!</v>
      </c>
      <c r="Q24" t="e">
        <f t="shared" si="0"/>
        <v>#DIV/0!</v>
      </c>
      <c r="R24" t="e">
        <f>S24*D24</f>
        <v>#DIV/0!</v>
      </c>
      <c r="S24" t="e">
        <f>SQRT(2*F24/1000/(D24+D24^2/E24))</f>
        <v>#DIV/0!</v>
      </c>
      <c r="T24" t="e">
        <f>SQRT(2*F24/1000/(E24+E24^2/D24))</f>
        <v>#DIV/0!</v>
      </c>
      <c r="U24" t="e">
        <f>IF(G24&gt;K24,N24+(G24-K24)/1000/C24,SQRT(2*G24/1000/E24))</f>
        <v>#DIV/0!</v>
      </c>
      <c r="V24" t="e">
        <f>IF(AND(G24&gt;Q24*1000,L24&lt;0),1,0)</f>
        <v>#DIV/0!</v>
      </c>
      <c r="W24" s="1" t="e">
        <f>SQRT(2*(F24-G24)/1000/D24)</f>
        <v>#DIV/0!</v>
      </c>
    </row>
    <row r="25" spans="1:23" s="1" customFormat="1" ht="12.75">
      <c r="A25" s="5"/>
      <c r="B25" s="5">
        <v>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4">
        <f>IF(F25=0,0,IF(V25=1,W25,IF(L25&lt;0,(S25+T25),M25+N25+O25)-U25))</f>
        <v>0</v>
      </c>
      <c r="I25" s="4"/>
      <c r="J25" s="1" t="e">
        <f>C25^2/D25/2*1000</f>
        <v>#DIV/0!</v>
      </c>
      <c r="K25" s="1" t="e">
        <f>C25^2/E25/2*1000</f>
        <v>#DIV/0!</v>
      </c>
      <c r="L25" s="1" t="e">
        <f>F25-J25-K25</f>
        <v>#DIV/0!</v>
      </c>
      <c r="M25" s="1" t="e">
        <f>C25/D25</f>
        <v>#DIV/0!</v>
      </c>
      <c r="N25" s="1" t="e">
        <f>C25/E25</f>
        <v>#DIV/0!</v>
      </c>
      <c r="O25" s="1" t="e">
        <f>L25/C25/1000</f>
        <v>#DIV/0!</v>
      </c>
      <c r="P25" t="e">
        <f t="shared" si="0"/>
        <v>#DIV/0!</v>
      </c>
      <c r="Q25" t="e">
        <f t="shared" si="0"/>
        <v>#DIV/0!</v>
      </c>
      <c r="R25" t="e">
        <f>S25*D25</f>
        <v>#DIV/0!</v>
      </c>
      <c r="S25" t="e">
        <f>SQRT(2*F25/1000/(D25+D25^2/E25))</f>
        <v>#DIV/0!</v>
      </c>
      <c r="T25" t="e">
        <f>SQRT(2*F25/1000/(E25+E25^2/D25))</f>
        <v>#DIV/0!</v>
      </c>
      <c r="U25" t="e">
        <f>IF(G25&gt;K25,N25+(G25-K25)/1000/C25,SQRT(2*G25/1000/E25))</f>
        <v>#DIV/0!</v>
      </c>
      <c r="V25" t="e">
        <f>IF(AND(G25&gt;Q25*1000,L25&lt;0),1,0)</f>
        <v>#DIV/0!</v>
      </c>
      <c r="W25" s="1" t="e">
        <f>SQRT(2*(F25-G25)/1000/D25)</f>
        <v>#DIV/0!</v>
      </c>
    </row>
    <row r="26" spans="1:9" ht="12.75">
      <c r="A26" s="16" t="s">
        <v>29</v>
      </c>
      <c r="B26" s="5">
        <v>6</v>
      </c>
      <c r="C26" s="6"/>
      <c r="D26" s="6"/>
      <c r="E26" s="6"/>
      <c r="F26" s="6"/>
      <c r="G26" s="6"/>
      <c r="H26" s="20">
        <v>0.9</v>
      </c>
      <c r="I26" s="20"/>
    </row>
    <row r="27" spans="1:9" ht="12.75">
      <c r="A27" s="6" t="s">
        <v>30</v>
      </c>
      <c r="B27" s="5">
        <v>7</v>
      </c>
      <c r="C27" s="6"/>
      <c r="D27" s="6"/>
      <c r="E27" s="6"/>
      <c r="F27" s="6"/>
      <c r="G27" s="6"/>
      <c r="H27" s="8">
        <v>0</v>
      </c>
      <c r="I27" s="8"/>
    </row>
    <row r="28" spans="1:9" ht="12.75">
      <c r="A28" s="17" t="s">
        <v>31</v>
      </c>
      <c r="B28" s="5">
        <v>8</v>
      </c>
      <c r="C28" s="18" t="s">
        <v>41</v>
      </c>
      <c r="D28" s="6"/>
      <c r="E28" s="6"/>
      <c r="F28" s="6"/>
      <c r="G28" s="6"/>
      <c r="H28" s="20">
        <v>0</v>
      </c>
      <c r="I28" s="20"/>
    </row>
    <row r="29" spans="1:9" ht="12.75">
      <c r="A29" s="6" t="s">
        <v>32</v>
      </c>
      <c r="B29" s="5">
        <v>9</v>
      </c>
      <c r="C29" s="6"/>
      <c r="D29" s="6"/>
      <c r="E29" s="6"/>
      <c r="F29" s="6"/>
      <c r="G29" s="6"/>
      <c r="H29" s="8">
        <v>0</v>
      </c>
      <c r="I29" s="8"/>
    </row>
    <row r="30" spans="1:9" ht="12.75">
      <c r="A30" s="6" t="s">
        <v>33</v>
      </c>
      <c r="B30" s="5">
        <v>10</v>
      </c>
      <c r="C30" s="6"/>
      <c r="D30" s="6"/>
      <c r="E30" s="6"/>
      <c r="F30" s="6"/>
      <c r="G30" s="6"/>
      <c r="H30" s="8">
        <v>0</v>
      </c>
      <c r="I30" s="8"/>
    </row>
    <row r="31" spans="1:9" ht="12.75">
      <c r="A31" s="6" t="s">
        <v>34</v>
      </c>
      <c r="B31" s="5">
        <v>11</v>
      </c>
      <c r="C31" s="6"/>
      <c r="D31" s="6"/>
      <c r="E31" s="6"/>
      <c r="F31" s="6"/>
      <c r="G31" s="6"/>
      <c r="H31" s="8">
        <v>0</v>
      </c>
      <c r="I31" s="8"/>
    </row>
    <row r="32" spans="1:9" ht="12.75">
      <c r="A32" s="6" t="s">
        <v>35</v>
      </c>
      <c r="B32" s="5">
        <v>12</v>
      </c>
      <c r="C32" s="19"/>
      <c r="D32" s="6"/>
      <c r="E32" s="6"/>
      <c r="F32" s="6"/>
      <c r="G32" s="6"/>
      <c r="H32" s="8">
        <v>0</v>
      </c>
      <c r="I32" s="8"/>
    </row>
    <row r="33" spans="1:9" ht="12.75">
      <c r="A33" s="6"/>
      <c r="B33" s="6"/>
      <c r="C33" s="6"/>
      <c r="D33" s="6"/>
      <c r="E33" s="6"/>
      <c r="F33" s="6"/>
      <c r="G33" s="6"/>
      <c r="H33" s="9"/>
      <c r="I33" s="9"/>
    </row>
    <row r="34" spans="7:9" ht="12.75">
      <c r="G34" s="22" t="s">
        <v>36</v>
      </c>
      <c r="H34" s="3">
        <f>SUM(H21:H33)</f>
        <v>5.879166666666666</v>
      </c>
      <c r="I34" s="23"/>
    </row>
  </sheetData>
  <sheetProtection password="CC6C" sheet="1" objects="1" scenarios="1"/>
  <mergeCells count="4">
    <mergeCell ref="B3:E3"/>
    <mergeCell ref="B4:E4"/>
    <mergeCell ref="B5:E5"/>
    <mergeCell ref="I13:I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 AB Tollo Linear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Hjalmarsson</dc:creator>
  <cp:keywords/>
  <dc:description/>
  <cp:lastModifiedBy>Jan Hjalmarsson</cp:lastModifiedBy>
  <cp:lastPrinted>2006-12-04T12:15:22Z</cp:lastPrinted>
  <dcterms:created xsi:type="dcterms:W3CDTF">2006-11-06T13:24:45Z</dcterms:created>
  <dcterms:modified xsi:type="dcterms:W3CDTF">2009-12-28T12:05:33Z</dcterms:modified>
  <cp:category/>
  <cp:version/>
  <cp:contentType/>
  <cp:contentStatus/>
</cp:coreProperties>
</file>